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20068 EPC Chabařovice\07 Jednání o PN\04 Interní jednání - podklady\06 Spotřeba tepla SO-01 a SO-02\"/>
    </mc:Choice>
  </mc:AlternateContent>
  <bookViews>
    <workbookView xWindow="0" yWindow="0" windowWidth="28800" windowHeight="11970"/>
  </bookViews>
  <sheets>
    <sheet name="List1" sheetId="1" r:id="rId1"/>
  </sheets>
  <definedNames>
    <definedName name="_xlnm.Print_Area" localSheetId="0">List1!$A$2:$C$30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" i="1" l="1"/>
  <c r="R5" i="1"/>
  <c r="R6" i="1"/>
  <c r="R7" i="1"/>
  <c r="R8" i="1"/>
  <c r="R9" i="1"/>
  <c r="R10" i="1"/>
  <c r="R11" i="1"/>
  <c r="R12" i="1"/>
  <c r="R13" i="1"/>
  <c r="R14" i="1"/>
  <c r="R3" i="1"/>
  <c r="M4" i="1"/>
  <c r="M5" i="1"/>
  <c r="M6" i="1"/>
  <c r="M7" i="1"/>
  <c r="M8" i="1"/>
  <c r="M9" i="1"/>
  <c r="M10" i="1"/>
  <c r="M11" i="1"/>
  <c r="M12" i="1"/>
  <c r="M13" i="1"/>
  <c r="M14" i="1"/>
  <c r="M3" i="1"/>
  <c r="H26" i="1" l="1"/>
  <c r="G26" i="1"/>
  <c r="F26" i="1"/>
  <c r="H14" i="1"/>
  <c r="G14" i="1"/>
  <c r="F14" i="1"/>
  <c r="O16" i="1" l="1"/>
  <c r="O20" i="1"/>
  <c r="O24" i="1"/>
  <c r="O15" i="1"/>
  <c r="O17" i="1"/>
  <c r="O18" i="1"/>
  <c r="O26" i="1"/>
  <c r="O25" i="1"/>
  <c r="O19" i="1"/>
  <c r="O23" i="1"/>
  <c r="O21" i="1"/>
  <c r="O22" i="1"/>
  <c r="O7" i="1"/>
  <c r="O11" i="1"/>
  <c r="O4" i="1"/>
  <c r="P4" i="1" s="1"/>
  <c r="Q4" i="1" s="1"/>
  <c r="O12" i="1"/>
  <c r="O13" i="1"/>
  <c r="P13" i="1" s="1"/>
  <c r="Q13" i="1" s="1"/>
  <c r="O9" i="1"/>
  <c r="O6" i="1"/>
  <c r="O10" i="1"/>
  <c r="O14" i="1"/>
  <c r="P14" i="1" s="1"/>
  <c r="Q14" i="1" s="1"/>
  <c r="O8" i="1"/>
  <c r="O5" i="1"/>
  <c r="P5" i="1" s="1"/>
  <c r="Q5" i="1" s="1"/>
  <c r="O3" i="1"/>
  <c r="P3" i="1" s="1"/>
  <c r="J18" i="1"/>
  <c r="J19" i="1"/>
  <c r="J23" i="1"/>
  <c r="J15" i="1"/>
  <c r="J16" i="1"/>
  <c r="J24" i="1"/>
  <c r="J21" i="1"/>
  <c r="J26" i="1"/>
  <c r="J20" i="1"/>
  <c r="J17" i="1"/>
  <c r="J25" i="1"/>
  <c r="J22" i="1"/>
  <c r="J5" i="1"/>
  <c r="K5" i="1" s="1"/>
  <c r="L5" i="1" s="1"/>
  <c r="J7" i="1"/>
  <c r="J9" i="1"/>
  <c r="J11" i="1"/>
  <c r="J13" i="1"/>
  <c r="K13" i="1" s="1"/>
  <c r="L13" i="1" s="1"/>
  <c r="J4" i="1"/>
  <c r="K4" i="1" s="1"/>
  <c r="L4" i="1" s="1"/>
  <c r="J8" i="1"/>
  <c r="J12" i="1"/>
  <c r="J3" i="1"/>
  <c r="K3" i="1" s="1"/>
  <c r="L3" i="1" s="1"/>
  <c r="J6" i="1"/>
  <c r="J10" i="1"/>
  <c r="J14" i="1"/>
  <c r="K14" i="1" s="1"/>
  <c r="L14" i="1" s="1"/>
  <c r="B28" i="1"/>
  <c r="C28" i="1"/>
  <c r="D28" i="1"/>
  <c r="Q3" i="1" l="1"/>
  <c r="N6" i="1"/>
  <c r="P18" i="1"/>
  <c r="I6" i="1"/>
  <c r="K18" i="1"/>
  <c r="P11" i="1" l="1"/>
  <c r="Q11" i="1" s="1"/>
  <c r="P12" i="1"/>
  <c r="Q12" i="1" s="1"/>
  <c r="P8" i="1"/>
  <c r="Q8" i="1" s="1"/>
  <c r="P6" i="1"/>
  <c r="Q6" i="1" s="1"/>
  <c r="Q15" i="1" s="1"/>
  <c r="P10" i="1"/>
  <c r="Q10" i="1" s="1"/>
  <c r="P9" i="1"/>
  <c r="Q9" i="1" s="1"/>
  <c r="P7" i="1"/>
  <c r="Q7" i="1" s="1"/>
  <c r="K8" i="1"/>
  <c r="L8" i="1" s="1"/>
  <c r="K10" i="1"/>
  <c r="L10" i="1" s="1"/>
  <c r="K12" i="1"/>
  <c r="L12" i="1" s="1"/>
  <c r="K11" i="1"/>
  <c r="L11" i="1" s="1"/>
  <c r="K9" i="1"/>
  <c r="L9" i="1" s="1"/>
  <c r="K6" i="1"/>
  <c r="L6" i="1" s="1"/>
  <c r="K7" i="1"/>
  <c r="L7" i="1" s="1"/>
  <c r="L15" i="1" l="1"/>
</calcChain>
</file>

<file path=xl/sharedStrings.xml><?xml version="1.0" encoding="utf-8"?>
<sst xmlns="http://schemas.openxmlformats.org/spreadsheetml/2006/main" count="13" uniqueCount="11">
  <si>
    <t>Sportovní hala</t>
  </si>
  <si>
    <t>ZŠ Masarykova</t>
  </si>
  <si>
    <t>Celkem:</t>
  </si>
  <si>
    <t>m3 ZP</t>
  </si>
  <si>
    <t>ZŠ, MŠ, ZUŠ Husovo nám.</t>
  </si>
  <si>
    <t>Poznámka: údaje jsou v m3 bez uplatnění objemových koeficientů.</t>
  </si>
  <si>
    <t>Spotřeba ZP v 01/2021 ve sportovní hale je nižší, jelikož byla nastavena nižší požadovaná teplota (pouze 10 °C).</t>
  </si>
  <si>
    <t>upravené spotřeby v SO-01</t>
  </si>
  <si>
    <t>upravené spotřeby v SO-02</t>
  </si>
  <si>
    <t>ZP (m3)</t>
  </si>
  <si>
    <t>teplo (GJ)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</si>
</sst>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wrapText="1"/>
    </xf>
    <xf numFmtId="17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164" fontId="1" fillId="0" borderId="1" xfId="0" applyNumberFormat="1" applyFont="1" applyBorder="1"/>
    <xf numFmtId="17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0" xfId="0" applyNumberFormat="1"/>
    <xf numFmtId="165" fontId="0" fillId="0" borderId="0" xfId="1" applyNumberFormat="1" applyFont="1"/>
    <xf numFmtId="165" fontId="0" fillId="3" borderId="0" xfId="1" applyNumberFormat="1" applyFont="1" applyFill="1"/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right"/>
    </xf>
    <xf numFmtId="165" fontId="0" fillId="0" borderId="0" xfId="1" applyNumberFormat="1" applyFont="1" applyFill="1"/>
    <xf numFmtId="165" fontId="0" fillId="3" borderId="0" xfId="0" applyNumberFormat="1" applyFill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0" fillId="2" borderId="2" xfId="0" applyNumberFormat="1" applyFont="1" applyFill="1" applyBorder="1"/>
    <xf numFmtId="164" fontId="0" fillId="2" borderId="3" xfId="0" applyNumberFormat="1" applyFont="1" applyFill="1" applyBorder="1"/>
    <xf numFmtId="164" fontId="0" fillId="2" borderId="4" xfId="0" applyNumberFormat="1" applyFont="1" applyFill="1" applyBorder="1"/>
    <xf numFmtId="164" fontId="1" fillId="0" borderId="0" xfId="0" applyNumberFormat="1" applyFont="1"/>
    <xf numFmtId="165" fontId="1" fillId="0" borderId="0" xfId="1" applyNumberFormat="1" applyFont="1"/>
    <xf numFmtId="165" fontId="1" fillId="3" borderId="0" xfId="0" applyNumberFormat="1" applyFont="1" applyFill="1" applyAlignment="1">
      <alignment horizontal="right"/>
    </xf>
    <xf numFmtId="0" fontId="1" fillId="0" borderId="0" xfId="0" applyFont="1"/>
  </cellXfs>
  <cellStyles count="2">
    <cellStyle name="Normální" xfId="0" builtinId="0"/>
    <cellStyle name="Procenta" xfId="1" builtinId="5"/>
  </cellStyles>
  <dxfs count="2"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W15" sqref="W15"/>
    </sheetView>
  </sheetViews>
  <sheetFormatPr defaultRowHeight="15" x14ac:dyDescent="0.25"/>
  <cols>
    <col min="2" max="4" width="14.28515625" customWidth="1"/>
    <col min="12" max="12" width="10.140625" bestFit="1" customWidth="1"/>
    <col min="13" max="13" width="10.140625" customWidth="1"/>
    <col min="17" max="17" width="10.140625" bestFit="1" customWidth="1"/>
  </cols>
  <sheetData>
    <row r="1" spans="1:18" x14ac:dyDescent="0.25">
      <c r="K1" s="13"/>
      <c r="L1" s="17" t="s">
        <v>7</v>
      </c>
      <c r="P1" s="13"/>
      <c r="Q1" s="17" t="s">
        <v>8</v>
      </c>
    </row>
    <row r="2" spans="1:18" ht="30.75" thickBot="1" x14ac:dyDescent="0.3">
      <c r="A2" s="1" t="s">
        <v>3</v>
      </c>
      <c r="B2" s="1" t="s">
        <v>1</v>
      </c>
      <c r="C2" s="1" t="s">
        <v>4</v>
      </c>
      <c r="D2" s="1" t="s">
        <v>0</v>
      </c>
      <c r="L2" s="17" t="s">
        <v>9</v>
      </c>
      <c r="M2" s="17" t="s">
        <v>10</v>
      </c>
      <c r="Q2" s="17" t="s">
        <v>9</v>
      </c>
      <c r="R2" s="17" t="s">
        <v>10</v>
      </c>
    </row>
    <row r="3" spans="1:18" x14ac:dyDescent="0.25">
      <c r="A3" s="6">
        <v>43466</v>
      </c>
      <c r="B3" s="7">
        <v>7836</v>
      </c>
      <c r="C3" s="7">
        <v>6932</v>
      </c>
      <c r="D3" s="7">
        <v>2058</v>
      </c>
      <c r="J3" s="9">
        <f>B3/$F$14</f>
        <v>0.19465421303656597</v>
      </c>
      <c r="K3" s="22">
        <f>J3</f>
        <v>0.19465421303656597</v>
      </c>
      <c r="L3" s="18">
        <f>K3*$F$14</f>
        <v>7835.9999999999991</v>
      </c>
      <c r="M3" s="18">
        <f>K3*$M$15</f>
        <v>256.20971482511925</v>
      </c>
      <c r="O3" s="9">
        <f>C3/$G$14</f>
        <v>0.17718477621859263</v>
      </c>
      <c r="P3" s="22">
        <f>O3</f>
        <v>0.17718477621859263</v>
      </c>
      <c r="Q3" s="18">
        <f>P3*$G$14</f>
        <v>6932</v>
      </c>
      <c r="R3" s="18">
        <f>P3*$R$15</f>
        <v>226.63527541343964</v>
      </c>
    </row>
    <row r="4" spans="1:18" x14ac:dyDescent="0.25">
      <c r="A4" s="6">
        <v>43497</v>
      </c>
      <c r="B4" s="7">
        <v>6307</v>
      </c>
      <c r="C4" s="7">
        <v>5655</v>
      </c>
      <c r="D4" s="7">
        <v>1542</v>
      </c>
      <c r="J4" s="9">
        <f t="shared" ref="J4:J14" si="0">B4/$F$14</f>
        <v>0.15667229729729729</v>
      </c>
      <c r="K4" s="22">
        <f>J4</f>
        <v>0.15667229729729729</v>
      </c>
      <c r="L4" s="19">
        <f t="shared" ref="L4:L14" si="1">K4*$F$14</f>
        <v>6307</v>
      </c>
      <c r="M4" s="19">
        <f t="shared" ref="M4:M14" si="2">K4*$M$15</f>
        <v>206.21677787162162</v>
      </c>
      <c r="O4" s="9">
        <f t="shared" ref="O4:O14" si="3">C4/$G$14</f>
        <v>0.14454413005137642</v>
      </c>
      <c r="P4" s="22">
        <f>O4</f>
        <v>0.14454413005137642</v>
      </c>
      <c r="Q4" s="19">
        <f t="shared" ref="Q4:Q14" si="4">P4*$G$14</f>
        <v>5655</v>
      </c>
      <c r="R4" s="19">
        <f t="shared" ref="R4:R14" si="5">P4*$R$15</f>
        <v>184.88495130741507</v>
      </c>
    </row>
    <row r="5" spans="1:18" x14ac:dyDescent="0.25">
      <c r="A5" s="6">
        <v>43525</v>
      </c>
      <c r="B5" s="7">
        <v>4942</v>
      </c>
      <c r="C5" s="7">
        <v>4433</v>
      </c>
      <c r="D5" s="7">
        <v>1046</v>
      </c>
      <c r="J5" s="9">
        <f t="shared" si="0"/>
        <v>0.12276430842607314</v>
      </c>
      <c r="K5" s="22">
        <f>J5</f>
        <v>0.12276430842607314</v>
      </c>
      <c r="L5" s="19">
        <f t="shared" si="1"/>
        <v>4942</v>
      </c>
      <c r="M5" s="19">
        <f t="shared" si="2"/>
        <v>161.58606567965026</v>
      </c>
      <c r="O5" s="9">
        <f t="shared" si="3"/>
        <v>0.11330930654602152</v>
      </c>
      <c r="P5" s="22">
        <f>O5</f>
        <v>0.11330930654602152</v>
      </c>
      <c r="Q5" s="19">
        <f t="shared" si="4"/>
        <v>4433</v>
      </c>
      <c r="R5" s="19">
        <f t="shared" si="5"/>
        <v>144.93280090995066</v>
      </c>
    </row>
    <row r="6" spans="1:18" x14ac:dyDescent="0.25">
      <c r="A6" s="6">
        <v>43556</v>
      </c>
      <c r="B6" s="7">
        <v>7636</v>
      </c>
      <c r="C6" s="7">
        <v>7607</v>
      </c>
      <c r="D6" s="7">
        <v>215</v>
      </c>
      <c r="I6" s="15">
        <f>100%-SUM(K3:K5,K13:K14)</f>
        <v>0.24058525437201905</v>
      </c>
      <c r="J6" s="10">
        <f t="shared" si="0"/>
        <v>0.18968600953895071</v>
      </c>
      <c r="K6" s="23">
        <f>J18/$K$18*$I$6</f>
        <v>8.5395348941033622E-2</v>
      </c>
      <c r="L6" s="19">
        <f t="shared" si="1"/>
        <v>3437.6751669702494</v>
      </c>
      <c r="M6" s="19">
        <f t="shared" si="2"/>
        <v>112.39992013665669</v>
      </c>
      <c r="N6" s="15">
        <f>100%-SUM(P3:P5,P13:P14)</f>
        <v>0.26984126984126988</v>
      </c>
      <c r="O6" s="10">
        <f t="shared" si="3"/>
        <v>0.19443805434143599</v>
      </c>
      <c r="P6" s="23">
        <f>O18/$P$18*$N$6</f>
        <v>5.8636831050094804E-2</v>
      </c>
      <c r="Q6" s="19">
        <f t="shared" si="4"/>
        <v>2294.0487411728591</v>
      </c>
      <c r="R6" s="19">
        <f t="shared" si="5"/>
        <v>75.001784227865755</v>
      </c>
    </row>
    <row r="7" spans="1:18" x14ac:dyDescent="0.25">
      <c r="A7" s="6">
        <v>43586</v>
      </c>
      <c r="B7" s="7">
        <v>0</v>
      </c>
      <c r="C7" s="7">
        <v>0</v>
      </c>
      <c r="D7" s="7">
        <v>0</v>
      </c>
      <c r="I7" s="16"/>
      <c r="J7" s="10">
        <f t="shared" si="0"/>
        <v>0</v>
      </c>
      <c r="K7" s="23">
        <f t="shared" ref="K7:K12" si="6">J19/$K$18*$I$6</f>
        <v>1.1773631756153454E-2</v>
      </c>
      <c r="L7" s="19">
        <f t="shared" si="1"/>
        <v>473.95931997571341</v>
      </c>
      <c r="M7" s="19">
        <f t="shared" si="2"/>
        <v>15.496807326401861</v>
      </c>
      <c r="N7" s="16"/>
      <c r="O7" s="10">
        <f t="shared" si="3"/>
        <v>0</v>
      </c>
      <c r="P7" s="23">
        <f t="shared" ref="P7:P12" si="7">O19/$P$18*$N$6</f>
        <v>5.8864667553645153E-2</v>
      </c>
      <c r="Q7" s="19">
        <f t="shared" si="4"/>
        <v>2302.9623887012594</v>
      </c>
      <c r="R7" s="19">
        <f t="shared" si="5"/>
        <v>75.293207621191968</v>
      </c>
    </row>
    <row r="8" spans="1:18" x14ac:dyDescent="0.25">
      <c r="A8" s="6">
        <v>43617</v>
      </c>
      <c r="B8" s="7">
        <v>0</v>
      </c>
      <c r="C8" s="7">
        <v>0</v>
      </c>
      <c r="D8" s="7">
        <v>0</v>
      </c>
      <c r="I8" s="16"/>
      <c r="J8" s="10">
        <f t="shared" si="0"/>
        <v>0</v>
      </c>
      <c r="K8" s="23">
        <f t="shared" si="6"/>
        <v>1.2124211361795739E-2</v>
      </c>
      <c r="L8" s="19">
        <f t="shared" si="1"/>
        <v>488.07225258044923</v>
      </c>
      <c r="M8" s="19">
        <f t="shared" si="2"/>
        <v>15.958250720736405</v>
      </c>
      <c r="N8" s="16"/>
      <c r="O8" s="10">
        <f t="shared" si="3"/>
        <v>0</v>
      </c>
      <c r="P8" s="23">
        <f t="shared" si="7"/>
        <v>3.3574815659556223E-2</v>
      </c>
      <c r="Q8" s="19">
        <f t="shared" si="4"/>
        <v>1313.547513048818</v>
      </c>
      <c r="R8" s="19">
        <f t="shared" si="5"/>
        <v>42.945210961981765</v>
      </c>
    </row>
    <row r="9" spans="1:18" x14ac:dyDescent="0.25">
      <c r="A9" s="6">
        <v>43647</v>
      </c>
      <c r="B9" s="7">
        <v>0</v>
      </c>
      <c r="C9" s="7">
        <v>0</v>
      </c>
      <c r="D9" s="7">
        <v>0</v>
      </c>
      <c r="I9" s="16"/>
      <c r="J9" s="10">
        <f t="shared" si="0"/>
        <v>0</v>
      </c>
      <c r="K9" s="23">
        <f t="shared" si="6"/>
        <v>1.3731034554322885E-3</v>
      </c>
      <c r="L9" s="19">
        <f t="shared" si="1"/>
        <v>55.275652701882208</v>
      </c>
      <c r="M9" s="19">
        <f t="shared" si="2"/>
        <v>1.8073199611436412</v>
      </c>
      <c r="N9" s="16"/>
      <c r="O9" s="10">
        <f t="shared" si="3"/>
        <v>0</v>
      </c>
      <c r="P9" s="23">
        <f t="shared" si="7"/>
        <v>1.7046312947448964E-2</v>
      </c>
      <c r="Q9" s="19">
        <f t="shared" si="4"/>
        <v>666.90290144304583</v>
      </c>
      <c r="R9" s="19">
        <f t="shared" si="5"/>
        <v>21.803768427952495</v>
      </c>
    </row>
    <row r="10" spans="1:18" x14ac:dyDescent="0.25">
      <c r="A10" s="6">
        <v>43678</v>
      </c>
      <c r="B10" s="7">
        <v>0</v>
      </c>
      <c r="C10" s="7">
        <v>0</v>
      </c>
      <c r="D10" s="7">
        <v>0</v>
      </c>
      <c r="I10" s="16"/>
      <c r="J10" s="10">
        <f t="shared" si="0"/>
        <v>0</v>
      </c>
      <c r="K10" s="23">
        <f t="shared" si="6"/>
        <v>1.1101687512005737E-3</v>
      </c>
      <c r="L10" s="19">
        <f t="shared" si="1"/>
        <v>44.690953248330295</v>
      </c>
      <c r="M10" s="19">
        <f t="shared" si="2"/>
        <v>1.461237415392731</v>
      </c>
      <c r="N10" s="16"/>
      <c r="O10" s="10">
        <f t="shared" si="3"/>
        <v>0</v>
      </c>
      <c r="P10" s="23">
        <f t="shared" si="7"/>
        <v>1.5430745013182841E-2</v>
      </c>
      <c r="Q10" s="19">
        <f t="shared" si="4"/>
        <v>603.69703715075229</v>
      </c>
      <c r="R10" s="19">
        <f t="shared" si="5"/>
        <v>19.73731163891204</v>
      </c>
    </row>
    <row r="11" spans="1:18" x14ac:dyDescent="0.25">
      <c r="A11" s="6">
        <v>43709</v>
      </c>
      <c r="B11" s="7">
        <v>0</v>
      </c>
      <c r="C11" s="7">
        <v>0</v>
      </c>
      <c r="D11" s="7">
        <v>140</v>
      </c>
      <c r="I11" s="16"/>
      <c r="J11" s="10">
        <f t="shared" si="0"/>
        <v>0</v>
      </c>
      <c r="K11" s="23">
        <f t="shared" si="6"/>
        <v>1.9720102817378612E-2</v>
      </c>
      <c r="L11" s="19">
        <f t="shared" si="1"/>
        <v>793.85245901639337</v>
      </c>
      <c r="M11" s="19">
        <f t="shared" si="2"/>
        <v>25.95619093131825</v>
      </c>
      <c r="N11" s="16"/>
      <c r="O11" s="10">
        <f t="shared" si="3"/>
        <v>0</v>
      </c>
      <c r="P11" s="23">
        <f t="shared" si="7"/>
        <v>1.9200403526470462E-2</v>
      </c>
      <c r="Q11" s="19">
        <f t="shared" si="4"/>
        <v>751.17738716610393</v>
      </c>
      <c r="R11" s="19">
        <f t="shared" si="5"/>
        <v>24.559044146673102</v>
      </c>
    </row>
    <row r="12" spans="1:18" x14ac:dyDescent="0.25">
      <c r="A12" s="6">
        <v>43739</v>
      </c>
      <c r="B12" s="7">
        <v>2049</v>
      </c>
      <c r="C12" s="7">
        <v>2950</v>
      </c>
      <c r="D12" s="7">
        <v>714</v>
      </c>
      <c r="I12" s="16"/>
      <c r="J12" s="10">
        <f t="shared" si="0"/>
        <v>5.0899244833068361E-2</v>
      </c>
      <c r="K12" s="23">
        <f t="shared" si="6"/>
        <v>0.10908868728902479</v>
      </c>
      <c r="L12" s="19">
        <f t="shared" si="1"/>
        <v>4391.4741955069821</v>
      </c>
      <c r="M12" s="19">
        <f t="shared" si="2"/>
        <v>143.5858028704331</v>
      </c>
      <c r="N12" s="16"/>
      <c r="O12" s="10">
        <f t="shared" si="3"/>
        <v>7.5403215499833851E-2</v>
      </c>
      <c r="P12" s="23">
        <f t="shared" si="7"/>
        <v>6.7087494090871433E-2</v>
      </c>
      <c r="Q12" s="19">
        <f t="shared" si="4"/>
        <v>2624.6640313171629</v>
      </c>
      <c r="R12" s="19">
        <f t="shared" si="5"/>
        <v>85.81094281669273</v>
      </c>
    </row>
    <row r="13" spans="1:18" x14ac:dyDescent="0.25">
      <c r="A13" s="6">
        <v>43770</v>
      </c>
      <c r="B13" s="7">
        <v>5224</v>
      </c>
      <c r="C13" s="7">
        <v>5148</v>
      </c>
      <c r="D13" s="7">
        <v>1279</v>
      </c>
      <c r="J13" s="9">
        <f t="shared" si="0"/>
        <v>0.12976947535771066</v>
      </c>
      <c r="K13" s="22">
        <f>J13</f>
        <v>0.12976947535771066</v>
      </c>
      <c r="L13" s="19">
        <f t="shared" si="1"/>
        <v>5224</v>
      </c>
      <c r="M13" s="19">
        <f t="shared" si="2"/>
        <v>170.80647655007951</v>
      </c>
      <c r="O13" s="9">
        <f t="shared" si="3"/>
        <v>0.13158500115021854</v>
      </c>
      <c r="P13" s="22">
        <f>O13</f>
        <v>0.13158500115021854</v>
      </c>
      <c r="Q13" s="19">
        <f t="shared" si="4"/>
        <v>5148</v>
      </c>
      <c r="R13" s="19">
        <f t="shared" si="5"/>
        <v>168.30905912123302</v>
      </c>
    </row>
    <row r="14" spans="1:18" ht="15.75" thickBot="1" x14ac:dyDescent="0.3">
      <c r="A14" s="2">
        <v>43800</v>
      </c>
      <c r="B14" s="4">
        <v>6262</v>
      </c>
      <c r="C14" s="4">
        <v>6398</v>
      </c>
      <c r="D14" s="4">
        <v>1544</v>
      </c>
      <c r="F14" s="8">
        <f>SUM(B3:B14)</f>
        <v>40256</v>
      </c>
      <c r="G14" s="8">
        <f>SUM(C3:C14)</f>
        <v>39123</v>
      </c>
      <c r="H14" s="8">
        <f>SUM(D3:D14)</f>
        <v>8538</v>
      </c>
      <c r="J14" s="9">
        <f t="shared" si="0"/>
        <v>0.15555445151033387</v>
      </c>
      <c r="K14" s="22">
        <f>J14</f>
        <v>0.15555445151033387</v>
      </c>
      <c r="L14" s="20">
        <f t="shared" si="1"/>
        <v>6262</v>
      </c>
      <c r="M14" s="20">
        <f t="shared" si="2"/>
        <v>204.74543571144676</v>
      </c>
      <c r="O14" s="9">
        <f t="shared" si="3"/>
        <v>0.16353551619252102</v>
      </c>
      <c r="P14" s="22">
        <f>O14</f>
        <v>0.16353551619252102</v>
      </c>
      <c r="Q14" s="20">
        <f t="shared" si="4"/>
        <v>6398</v>
      </c>
      <c r="R14" s="20">
        <f t="shared" si="5"/>
        <v>209.17664340669171</v>
      </c>
    </row>
    <row r="15" spans="1:18" x14ac:dyDescent="0.25">
      <c r="A15" s="2">
        <v>43831</v>
      </c>
      <c r="B15" s="4">
        <v>6612</v>
      </c>
      <c r="C15" s="4">
        <v>6509</v>
      </c>
      <c r="D15" s="4">
        <v>1551</v>
      </c>
      <c r="J15" s="14">
        <f>B15/$F$26</f>
        <v>0.17028509619099128</v>
      </c>
      <c r="K15" s="11"/>
      <c r="L15" s="21">
        <f>SUM(L3:L14)</f>
        <v>40256</v>
      </c>
      <c r="M15" s="24">
        <v>1316.23</v>
      </c>
      <c r="O15" s="14">
        <f>C15/$G$26</f>
        <v>0.15013955204945448</v>
      </c>
      <c r="P15" s="11"/>
      <c r="Q15" s="21">
        <f>SUM(Q3:Q14)</f>
        <v>39123</v>
      </c>
      <c r="R15" s="24">
        <v>1279.0899999999999</v>
      </c>
    </row>
    <row r="16" spans="1:18" x14ac:dyDescent="0.25">
      <c r="A16" s="2">
        <v>43862</v>
      </c>
      <c r="B16" s="4">
        <v>6013</v>
      </c>
      <c r="C16" s="4">
        <v>6075</v>
      </c>
      <c r="D16" s="4">
        <v>1346</v>
      </c>
      <c r="J16" s="14">
        <f t="shared" ref="J16:J26" si="8">B16/$F$26</f>
        <v>0.15485848206237607</v>
      </c>
      <c r="K16" s="12"/>
      <c r="L16" s="12"/>
      <c r="M16" s="12"/>
      <c r="O16" s="14">
        <f t="shared" ref="O16:O26" si="9">C16/$G$26</f>
        <v>0.14012871081586051</v>
      </c>
      <c r="P16" s="12"/>
      <c r="Q16" s="12"/>
    </row>
    <row r="17" spans="1:17" x14ac:dyDescent="0.25">
      <c r="A17" s="2">
        <v>43891</v>
      </c>
      <c r="B17" s="4">
        <v>5286</v>
      </c>
      <c r="C17" s="4">
        <v>5030</v>
      </c>
      <c r="D17" s="4">
        <v>584</v>
      </c>
      <c r="J17" s="14">
        <f t="shared" si="8"/>
        <v>0.13613536274434057</v>
      </c>
      <c r="K17" s="12"/>
      <c r="L17" s="12"/>
      <c r="M17" s="12"/>
      <c r="O17" s="14">
        <f t="shared" si="9"/>
        <v>0.11602426591008697</v>
      </c>
      <c r="P17" s="12"/>
      <c r="Q17" s="12"/>
    </row>
    <row r="18" spans="1:17" x14ac:dyDescent="0.25">
      <c r="A18" s="2">
        <v>43922</v>
      </c>
      <c r="B18" s="4">
        <v>2923</v>
      </c>
      <c r="C18" s="4">
        <v>2831</v>
      </c>
      <c r="D18" s="4">
        <v>0</v>
      </c>
      <c r="J18" s="10">
        <f t="shared" si="8"/>
        <v>7.5278786474027151E-2</v>
      </c>
      <c r="K18" s="15">
        <f>SUM(J18:J24)</f>
        <v>0.21208375183496869</v>
      </c>
      <c r="O18" s="10">
        <f t="shared" si="9"/>
        <v>6.5301132562913755E-2</v>
      </c>
      <c r="P18" s="15">
        <f>SUM(O18:O24)</f>
        <v>0.30050976864346179</v>
      </c>
    </row>
    <row r="19" spans="1:17" x14ac:dyDescent="0.25">
      <c r="A19" s="2">
        <v>43952</v>
      </c>
      <c r="B19" s="4">
        <v>403</v>
      </c>
      <c r="C19" s="4">
        <v>2842</v>
      </c>
      <c r="D19" s="4">
        <v>0</v>
      </c>
      <c r="J19" s="10">
        <f t="shared" si="8"/>
        <v>1.0378840557315409E-2</v>
      </c>
      <c r="K19" s="16"/>
      <c r="O19" s="10">
        <f t="shared" si="9"/>
        <v>6.5554863561921903E-2</v>
      </c>
      <c r="P19" s="16"/>
    </row>
    <row r="20" spans="1:17" x14ac:dyDescent="0.25">
      <c r="A20" s="2">
        <v>43983</v>
      </c>
      <c r="B20" s="4">
        <v>415</v>
      </c>
      <c r="C20" s="4">
        <v>1621</v>
      </c>
      <c r="D20" s="4">
        <v>0</v>
      </c>
      <c r="J20" s="10">
        <f t="shared" si="8"/>
        <v>1.0687887918823559E-2</v>
      </c>
      <c r="K20" s="16"/>
      <c r="O20" s="10">
        <f t="shared" si="9"/>
        <v>3.7390722672018081E-2</v>
      </c>
      <c r="P20" s="16"/>
    </row>
    <row r="21" spans="1:17" x14ac:dyDescent="0.25">
      <c r="A21" s="2">
        <v>44013</v>
      </c>
      <c r="B21" s="4">
        <v>47</v>
      </c>
      <c r="C21" s="4">
        <v>823</v>
      </c>
      <c r="D21" s="4">
        <v>0</v>
      </c>
      <c r="J21" s="10">
        <f t="shared" si="8"/>
        <v>1.2104354992402587E-3</v>
      </c>
      <c r="K21" s="16"/>
      <c r="O21" s="10">
        <f t="shared" si="9"/>
        <v>1.8983692016700113E-2</v>
      </c>
      <c r="P21" s="16"/>
    </row>
    <row r="22" spans="1:17" x14ac:dyDescent="0.25">
      <c r="A22" s="2">
        <v>44044</v>
      </c>
      <c r="B22" s="4">
        <v>38</v>
      </c>
      <c r="C22" s="4">
        <v>745</v>
      </c>
      <c r="D22" s="4">
        <v>0</v>
      </c>
      <c r="J22" s="10">
        <f t="shared" si="8"/>
        <v>9.7864997810914517E-4</v>
      </c>
      <c r="K22" s="16"/>
      <c r="O22" s="10">
        <f t="shared" si="9"/>
        <v>1.718450856918783E-2</v>
      </c>
      <c r="P22" s="16"/>
    </row>
    <row r="23" spans="1:17" x14ac:dyDescent="0.25">
      <c r="A23" s="2">
        <v>44075</v>
      </c>
      <c r="B23" s="4">
        <v>675</v>
      </c>
      <c r="C23" s="4">
        <v>927</v>
      </c>
      <c r="D23" s="4">
        <v>0</v>
      </c>
      <c r="J23" s="10">
        <f t="shared" si="8"/>
        <v>1.7383914084833502E-2</v>
      </c>
      <c r="K23" s="16"/>
      <c r="O23" s="10">
        <f t="shared" si="9"/>
        <v>2.1382603280049824E-2</v>
      </c>
      <c r="P23" s="16"/>
    </row>
    <row r="24" spans="1:17" x14ac:dyDescent="0.25">
      <c r="A24" s="2">
        <v>44105</v>
      </c>
      <c r="B24" s="4">
        <v>3734</v>
      </c>
      <c r="C24" s="4">
        <v>3239</v>
      </c>
      <c r="D24" s="4">
        <v>0</v>
      </c>
      <c r="J24" s="10">
        <f t="shared" si="8"/>
        <v>9.6165237322619695E-2</v>
      </c>
      <c r="K24" s="16"/>
      <c r="O24" s="10">
        <f t="shared" si="9"/>
        <v>7.4712245980670305E-2</v>
      </c>
      <c r="P24" s="16"/>
    </row>
    <row r="25" spans="1:17" x14ac:dyDescent="0.25">
      <c r="A25" s="2">
        <v>44136</v>
      </c>
      <c r="B25" s="4">
        <v>5353</v>
      </c>
      <c r="C25" s="4">
        <v>5548</v>
      </c>
      <c r="D25" s="4">
        <v>4</v>
      </c>
      <c r="J25" s="14">
        <f t="shared" si="8"/>
        <v>0.13786087717942774</v>
      </c>
      <c r="K25" s="11"/>
      <c r="L25" s="11"/>
      <c r="M25" s="11"/>
      <c r="O25" s="14">
        <f t="shared" si="9"/>
        <v>0.12797268931792494</v>
      </c>
      <c r="P25" s="11"/>
      <c r="Q25" s="11"/>
    </row>
    <row r="26" spans="1:17" x14ac:dyDescent="0.25">
      <c r="A26" s="2">
        <v>44166</v>
      </c>
      <c r="B26" s="4">
        <v>7330</v>
      </c>
      <c r="C26" s="4">
        <v>7163</v>
      </c>
      <c r="D26" s="4">
        <v>1836</v>
      </c>
      <c r="F26" s="8">
        <f>SUM(B15:B26)</f>
        <v>38829</v>
      </c>
      <c r="G26" s="8">
        <f>SUM(C15:C26)</f>
        <v>43353</v>
      </c>
      <c r="H26" s="8">
        <f>SUM(D15:D26)</f>
        <v>5321</v>
      </c>
      <c r="J26" s="14">
        <f t="shared" si="8"/>
        <v>0.18877642998789565</v>
      </c>
      <c r="K26" s="12"/>
      <c r="L26" s="12"/>
      <c r="M26" s="12"/>
      <c r="O26" s="14">
        <f t="shared" si="9"/>
        <v>0.16522501326321132</v>
      </c>
      <c r="P26" s="12"/>
      <c r="Q26" s="12"/>
    </row>
    <row r="27" spans="1:17" x14ac:dyDescent="0.25">
      <c r="A27" s="2">
        <v>44197</v>
      </c>
      <c r="B27" s="4">
        <v>6773</v>
      </c>
      <c r="C27" s="4">
        <v>6701</v>
      </c>
      <c r="D27" s="4">
        <v>432</v>
      </c>
      <c r="K27" s="13"/>
      <c r="P27" s="13"/>
    </row>
    <row r="28" spans="1:17" x14ac:dyDescent="0.25">
      <c r="A28" s="3" t="s">
        <v>2</v>
      </c>
      <c r="B28" s="5">
        <f t="shared" ref="B28:C28" si="10">SUM(B14:B27)</f>
        <v>51864</v>
      </c>
      <c r="C28" s="5">
        <f t="shared" si="10"/>
        <v>56452</v>
      </c>
      <c r="D28" s="5">
        <f>SUM(D14:D27)</f>
        <v>7297</v>
      </c>
    </row>
    <row r="30" spans="1:17" x14ac:dyDescent="0.25">
      <c r="A30" t="s">
        <v>5</v>
      </c>
    </row>
    <row r="31" spans="1:17" x14ac:dyDescent="0.25">
      <c r="B31" t="s">
        <v>6</v>
      </c>
    </row>
  </sheetData>
  <mergeCells count="4">
    <mergeCell ref="I6:I12"/>
    <mergeCell ref="K18:K24"/>
    <mergeCell ref="N6:N12"/>
    <mergeCell ref="P18:P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Lazarová Iva</dc:creator>
  <cp:lastModifiedBy>Jiří Mazáček</cp:lastModifiedBy>
  <cp:lastPrinted>2021-02-19T11:06:23Z</cp:lastPrinted>
  <dcterms:created xsi:type="dcterms:W3CDTF">2021-02-19T11:00:01Z</dcterms:created>
  <dcterms:modified xsi:type="dcterms:W3CDTF">2021-03-30T11:29:29Z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c8ea39-36a0-444b-aba8-68f856199653_Enabled">
    <vt:lpwstr>true</vt:lpwstr>
  </property>
  <property fmtid="{D5CDD505-2E9C-101B-9397-08002B2CF9AE}" pid="3" name="MSIP_Label_06c8ea39-36a0-444b-aba8-68f856199653_SetDate">
    <vt:lpwstr>2021-02-19T11:06:50Z</vt:lpwstr>
  </property>
  <property fmtid="{D5CDD505-2E9C-101B-9397-08002B2CF9AE}" pid="4" name="MSIP_Label_06c8ea39-36a0-444b-aba8-68f856199653_Method">
    <vt:lpwstr>Privileged</vt:lpwstr>
  </property>
  <property fmtid="{D5CDD505-2E9C-101B-9397-08002B2CF9AE}" pid="5" name="MSIP_Label_06c8ea39-36a0-444b-aba8-68f856199653_Name">
    <vt:lpwstr>L00050</vt:lpwstr>
  </property>
  <property fmtid="{D5CDD505-2E9C-101B-9397-08002B2CF9AE}" pid="6" name="MSIP_Label_06c8ea39-36a0-444b-aba8-68f856199653_SiteId">
    <vt:lpwstr>b233f9e1-5599-4693-9cef-38858fe25406</vt:lpwstr>
  </property>
  <property fmtid="{D5CDD505-2E9C-101B-9397-08002B2CF9AE}" pid="7" name="MSIP_Label_06c8ea39-36a0-444b-aba8-68f856199653_ActionId">
    <vt:lpwstr>7d716de6-8457-4dc0-b0df-8903445a11d8</vt:lpwstr>
  </property>
  <property fmtid="{D5CDD505-2E9C-101B-9397-08002B2CF9AE}" pid="8" name="MSIP_Label_06c8ea39-36a0-444b-aba8-68f856199653_ContentBits">
    <vt:lpwstr>1</vt:lpwstr>
  </property>
  <property fmtid="{D5CDD505-2E9C-101B-9397-08002B2CF9AE}" pid="9" name="DocumentClasification">
    <vt:lpwstr>Interní</vt:lpwstr>
  </property>
  <property fmtid="{D5CDD505-2E9C-101B-9397-08002B2CF9AE}" pid="10" name="CEZ_DLP">
    <vt:lpwstr>CEZ:TAS:C</vt:lpwstr>
  </property>
  <property fmtid="{D5CDD505-2E9C-101B-9397-08002B2CF9AE}" pid="11" name="CEZ_MIPLabelName">
    <vt:lpwstr>Internal-TAS</vt:lpwstr>
  </property>
</Properties>
</file>